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Assignments\Proffessional Writer\22Feb\"/>
    </mc:Choice>
  </mc:AlternateContent>
  <bookViews>
    <workbookView xWindow="60" yWindow="465" windowWidth="25440" windowHeight="14595" firstSheet="3" activeTab="4"/>
  </bookViews>
  <sheets>
    <sheet name="January" sheetId="1" r:id="rId1"/>
    <sheet name="Total Fees Chart" sheetId="2" r:id="rId2"/>
    <sheet name="Alphabetical Sort" sheetId="3" r:id="rId3"/>
    <sheet name="Macros" sheetId="5" r:id="rId4"/>
    <sheet name="IF FUNCTIONS" sheetId="8" r:id="rId5"/>
    <sheet name="Conditional Formating" sheetId="7" r:id="rId6"/>
    <sheet name="HLOOKUP" sheetId="4" r:id="rId7"/>
  </sheets>
  <definedNames>
    <definedName name="_xlnm._FilterDatabase" localSheetId="3" hidden="1">Macros!$D$1:$D$17</definedName>
    <definedName name="discounts" localSheetId="4">'IF FUNCTIONS'!$J$8:$J$17</definedName>
    <definedName name="discounts">January!$J$8:$J$17</definedName>
    <definedName name="Names" localSheetId="4">'IF FUNCTIONS'!$B$8:$B$17</definedName>
    <definedName name="Names">January!$B$8:$B$17</definedName>
    <definedName name="Total" localSheetId="4">'IF FUNCTIONS'!$K$8:$K$17</definedName>
    <definedName name="Total">January!$K$8:$K$17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1" i="8" l="1"/>
  <c r="N22" i="8"/>
  <c r="N9" i="8"/>
  <c r="N10" i="8"/>
  <c r="N11" i="8"/>
  <c r="N12" i="8"/>
  <c r="N13" i="8"/>
  <c r="N14" i="8"/>
  <c r="N15" i="8"/>
  <c r="N16" i="8"/>
  <c r="N17" i="8"/>
  <c r="N18" i="8"/>
  <c r="N19" i="8"/>
  <c r="N20" i="8"/>
  <c r="N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8" i="8"/>
  <c r="B35" i="8"/>
  <c r="B34" i="8"/>
  <c r="B33" i="8"/>
  <c r="B31" i="8"/>
  <c r="B30" i="8"/>
  <c r="B27" i="8"/>
  <c r="B24" i="8"/>
  <c r="J22" i="8"/>
  <c r="K22" i="8" s="1"/>
  <c r="I22" i="8"/>
  <c r="C22" i="8"/>
  <c r="J21" i="8"/>
  <c r="K21" i="8" s="1"/>
  <c r="I21" i="8"/>
  <c r="C21" i="8"/>
  <c r="J20" i="8"/>
  <c r="K20" i="8" s="1"/>
  <c r="I20" i="8"/>
  <c r="C20" i="8"/>
  <c r="J19" i="8"/>
  <c r="K19" i="8" s="1"/>
  <c r="I19" i="8"/>
  <c r="C19" i="8"/>
  <c r="J18" i="8"/>
  <c r="K18" i="8" s="1"/>
  <c r="I18" i="8"/>
  <c r="C18" i="8"/>
  <c r="J17" i="8"/>
  <c r="K17" i="8" s="1"/>
  <c r="I17" i="8"/>
  <c r="C17" i="8"/>
  <c r="J16" i="8"/>
  <c r="K16" i="8" s="1"/>
  <c r="I16" i="8"/>
  <c r="C16" i="8"/>
  <c r="J15" i="8"/>
  <c r="K15" i="8" s="1"/>
  <c r="I15" i="8"/>
  <c r="C15" i="8"/>
  <c r="J14" i="8"/>
  <c r="K14" i="8" s="1"/>
  <c r="I14" i="8"/>
  <c r="C14" i="8"/>
  <c r="J13" i="8"/>
  <c r="K13" i="8" s="1"/>
  <c r="I13" i="8"/>
  <c r="C13" i="8"/>
  <c r="J12" i="8"/>
  <c r="K12" i="8" s="1"/>
  <c r="I12" i="8"/>
  <c r="C12" i="8"/>
  <c r="J11" i="8"/>
  <c r="K11" i="8" s="1"/>
  <c r="I11" i="8"/>
  <c r="C11" i="8"/>
  <c r="J10" i="8"/>
  <c r="K10" i="8" s="1"/>
  <c r="I10" i="8"/>
  <c r="C10" i="8"/>
  <c r="J9" i="8"/>
  <c r="K9" i="8" s="1"/>
  <c r="I9" i="8"/>
  <c r="C9" i="8"/>
  <c r="J8" i="8"/>
  <c r="K8" i="8" s="1"/>
  <c r="I8" i="8"/>
  <c r="C8" i="8"/>
  <c r="B29" i="8" s="1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15" i="5"/>
  <c r="E13" i="5"/>
  <c r="E10" i="5"/>
  <c r="E5" i="5"/>
  <c r="E6" i="5"/>
  <c r="E4" i="5"/>
  <c r="E12" i="5"/>
  <c r="E16" i="5"/>
  <c r="E8" i="5"/>
  <c r="E17" i="5"/>
  <c r="E14" i="5"/>
  <c r="E11" i="5"/>
  <c r="E7" i="5"/>
  <c r="E3" i="5"/>
  <c r="E9" i="5"/>
  <c r="B29" i="4"/>
  <c r="L27" i="4"/>
  <c r="F27" i="4"/>
  <c r="L26" i="4"/>
  <c r="F26" i="4"/>
  <c r="L25" i="4"/>
  <c r="F25" i="4"/>
  <c r="L24" i="4"/>
  <c r="F24" i="4"/>
  <c r="L23" i="4"/>
  <c r="F23" i="4"/>
  <c r="L22" i="4"/>
  <c r="F22" i="4"/>
  <c r="L21" i="4"/>
  <c r="F21" i="4"/>
  <c r="L20" i="4"/>
  <c r="F20" i="4"/>
  <c r="L19" i="4"/>
  <c r="F19" i="4"/>
  <c r="L18" i="4"/>
  <c r="F18" i="4"/>
  <c r="L17" i="4"/>
  <c r="F17" i="4"/>
  <c r="L16" i="4"/>
  <c r="F16" i="4"/>
  <c r="L15" i="4"/>
  <c r="F15" i="4"/>
  <c r="L14" i="4"/>
  <c r="F14" i="4"/>
  <c r="L13" i="4"/>
  <c r="F13" i="4"/>
  <c r="N25" i="8"/>
  <c r="N26" i="8"/>
  <c r="N27" i="8"/>
  <c r="B25" i="8" l="1"/>
  <c r="B26" i="8"/>
  <c r="B28" i="8"/>
  <c r="B32" i="8"/>
  <c r="N20" i="4"/>
  <c r="N26" i="4"/>
  <c r="N19" i="4"/>
  <c r="N27" i="4"/>
  <c r="M13" i="4"/>
  <c r="N13" i="4" s="1"/>
  <c r="M14" i="4"/>
  <c r="N14" i="4" s="1"/>
  <c r="M15" i="4"/>
  <c r="N15" i="4" s="1"/>
  <c r="M16" i="4"/>
  <c r="N16" i="4" s="1"/>
  <c r="M17" i="4"/>
  <c r="N17" i="4" s="1"/>
  <c r="M18" i="4"/>
  <c r="N18" i="4" s="1"/>
  <c r="M19" i="4"/>
  <c r="M20" i="4"/>
  <c r="M21" i="4"/>
  <c r="N21" i="4" s="1"/>
  <c r="M22" i="4"/>
  <c r="N22" i="4" s="1"/>
  <c r="M23" i="4"/>
  <c r="N23" i="4" s="1"/>
  <c r="M24" i="4"/>
  <c r="N24" i="4" s="1"/>
  <c r="M25" i="4"/>
  <c r="N25" i="4" s="1"/>
  <c r="M26" i="4"/>
  <c r="M27" i="4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3" i="3"/>
  <c r="B35" i="1" l="1"/>
  <c r="B34" i="1"/>
  <c r="B33" i="1"/>
  <c r="B31" i="1"/>
  <c r="B27" i="1"/>
  <c r="B24" i="1"/>
  <c r="I22" i="1"/>
  <c r="J22" i="1" s="1"/>
  <c r="I20" i="1"/>
  <c r="J20" i="1" s="1"/>
  <c r="I21" i="1"/>
  <c r="C22" i="1"/>
  <c r="C21" i="1"/>
  <c r="C20" i="1"/>
  <c r="I19" i="1"/>
  <c r="C19" i="1"/>
  <c r="I18" i="1"/>
  <c r="C18" i="1"/>
  <c r="C17" i="1"/>
  <c r="C16" i="1"/>
  <c r="C15" i="1"/>
  <c r="C14" i="1"/>
  <c r="C13" i="1"/>
  <c r="C12" i="1"/>
  <c r="C11" i="1"/>
  <c r="C10" i="1"/>
  <c r="C9" i="1"/>
  <c r="C8" i="1"/>
  <c r="I10" i="1"/>
  <c r="J10" i="1" s="1"/>
  <c r="I17" i="1"/>
  <c r="J17" i="1" s="1"/>
  <c r="K17" i="1" s="1"/>
  <c r="I16" i="1"/>
  <c r="I15" i="1"/>
  <c r="J15" i="1" s="1"/>
  <c r="K15" i="1" s="1"/>
  <c r="I14" i="1"/>
  <c r="I13" i="1"/>
  <c r="J13" i="1" s="1"/>
  <c r="K13" i="1" s="1"/>
  <c r="I12" i="1"/>
  <c r="J12" i="1" s="1"/>
  <c r="I11" i="1"/>
  <c r="J11" i="1" s="1"/>
  <c r="I9" i="1"/>
  <c r="J9" i="1" s="1"/>
  <c r="K9" i="1" s="1"/>
  <c r="I8" i="1"/>
  <c r="J8" i="1" s="1"/>
  <c r="B30" i="1" l="1"/>
  <c r="K20" i="1"/>
  <c r="J18" i="1"/>
  <c r="K18" i="1" s="1"/>
  <c r="J19" i="1"/>
  <c r="K19" i="1" s="1"/>
  <c r="K22" i="1"/>
  <c r="J21" i="1"/>
  <c r="K21" i="1" s="1"/>
  <c r="B29" i="1"/>
  <c r="B28" i="1"/>
  <c r="K11" i="1"/>
  <c r="K8" i="1"/>
  <c r="K12" i="1"/>
  <c r="J14" i="1"/>
  <c r="K14" i="1" s="1"/>
  <c r="K10" i="1"/>
  <c r="J16" i="1"/>
  <c r="K16" i="1" s="1"/>
  <c r="B32" i="1" l="1"/>
  <c r="B26" i="1"/>
  <c r="B25" i="1"/>
</calcChain>
</file>

<file path=xl/sharedStrings.xml><?xml version="1.0" encoding="utf-8"?>
<sst xmlns="http://schemas.openxmlformats.org/spreadsheetml/2006/main" count="257" uniqueCount="63">
  <si>
    <t>Royal Carribean Cruise</t>
  </si>
  <si>
    <t>3rd Class</t>
  </si>
  <si>
    <t>2nd Class</t>
  </si>
  <si>
    <t>Booking No.</t>
  </si>
  <si>
    <t xml:space="preserve">Name </t>
  </si>
  <si>
    <t>Louis Collins</t>
  </si>
  <si>
    <t>Diana Walsh</t>
  </si>
  <si>
    <t>Jamie Doyle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</si>
  <si>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</si>
  <si>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</si>
  <si>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</si>
  <si>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</si>
  <si>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</si>
  <si>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</si>
  <si>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</si>
  <si>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1st Class</t>
  </si>
  <si>
    <t xml:space="preserve"> Room Type</t>
  </si>
  <si>
    <t>No of Guests</t>
  </si>
  <si>
    <t>Pricing per person</t>
  </si>
  <si>
    <t>Kids (Under 16)</t>
  </si>
  <si>
    <t>Discounts per nights</t>
  </si>
  <si>
    <t>3 nights</t>
  </si>
  <si>
    <t>5 nights</t>
  </si>
  <si>
    <t>7 nights</t>
  </si>
  <si>
    <t>Free</t>
  </si>
  <si>
    <t>Infants (Under 2)</t>
  </si>
  <si>
    <t xml:space="preserve"> Nights On Board</t>
  </si>
  <si>
    <t>Sub Total</t>
  </si>
  <si>
    <t>Discount</t>
  </si>
  <si>
    <t xml:space="preserve">Total </t>
  </si>
  <si>
    <t>Transport Fees</t>
  </si>
  <si>
    <t>Average Nights On Board</t>
  </si>
  <si>
    <t xml:space="preserve">Maximum Spent </t>
  </si>
  <si>
    <t>Minimum Spent</t>
  </si>
  <si>
    <t>Total Transport Fees</t>
  </si>
  <si>
    <t xml:space="preserve">3rd Class Passengers </t>
  </si>
  <si>
    <t>2nd Class Passengers</t>
  </si>
  <si>
    <t>1st Class Passengers</t>
  </si>
  <si>
    <t xml:space="preserve">Under 16s </t>
  </si>
  <si>
    <t>Discounts given</t>
  </si>
  <si>
    <t>John O'Mahony</t>
  </si>
  <si>
    <t xml:space="preserve"> Arbresha Kastrati</t>
  </si>
  <si>
    <t>Caleb Daniels</t>
  </si>
  <si>
    <t>Allie Falano</t>
  </si>
  <si>
    <t>Zack Power</t>
  </si>
  <si>
    <t xml:space="preserve"> Payment Method</t>
  </si>
  <si>
    <t>Apple Pay</t>
  </si>
  <si>
    <t>Paypal</t>
  </si>
  <si>
    <t>Mastercard</t>
  </si>
  <si>
    <t>Paid With Apple Pay</t>
  </si>
  <si>
    <t>Paid With Paypal</t>
  </si>
  <si>
    <t>Paid With Mastercard</t>
  </si>
  <si>
    <t>TELEPHONE CHARGES</t>
  </si>
  <si>
    <t>EU Calls</t>
  </si>
  <si>
    <t>International Calls</t>
  </si>
  <si>
    <t>Total</t>
  </si>
  <si>
    <t>HLOOKUP</t>
  </si>
  <si>
    <t>Simple IF Functions</t>
  </si>
  <si>
    <t>Nested Simple IF FUNCTIONS</t>
  </si>
  <si>
    <t>1-1000</t>
  </si>
  <si>
    <t>1000-2000</t>
  </si>
  <si>
    <t>3000 and above</t>
  </si>
  <si>
    <t>Conditional Formatting.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</si>
</sst>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_([$$-409]* #,##0.00_);_([$$-409]* \(#,##0.00\);_([$$-409]* &quot;-&quot;??_);_(@_)"/>
    <numFmt numFmtId="167" formatCode="_([$$-409]* #,##0_);_([$$-409]* \(#,##0\);_([$$-409]* &quot;-&quot;??_);_(@_)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20"/>
      <color theme="0"/>
      <name val="Arial"/>
      <family val="2"/>
    </font>
    <font>
      <b/>
      <i/>
      <sz val="28"/>
      <color theme="1"/>
      <name val="Arial"/>
      <family val="2"/>
    </font>
    <font>
      <sz val="18"/>
      <color theme="1"/>
      <name val="Arial Bold Italic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EBDA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9FFC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5" fontId="2" fillId="0" borderId="0" xfId="0" applyNumberFormat="1" applyFont="1"/>
    <xf numFmtId="0" fontId="3" fillId="3" borderId="0" xfId="0" applyFont="1" applyFill="1"/>
    <xf numFmtId="165" fontId="2" fillId="3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3" fillId="4" borderId="7" xfId="0" applyFont="1" applyFill="1" applyBorder="1"/>
    <xf numFmtId="165" fontId="2" fillId="4" borderId="8" xfId="1" applyNumberFormat="1" applyFont="1" applyFill="1" applyBorder="1" applyAlignment="1">
      <alignment horizontal="center"/>
    </xf>
    <xf numFmtId="165" fontId="2" fillId="4" borderId="6" xfId="1" applyNumberFormat="1" applyFont="1" applyFill="1" applyBorder="1" applyAlignment="1">
      <alignment horizontal="center"/>
    </xf>
    <xf numFmtId="0" fontId="3" fillId="4" borderId="8" xfId="0" applyFont="1" applyFill="1" applyBorder="1"/>
    <xf numFmtId="165" fontId="2" fillId="4" borderId="4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4" borderId="9" xfId="0" applyFont="1" applyFill="1" applyBorder="1"/>
    <xf numFmtId="0" fontId="3" fillId="4" borderId="11" xfId="0" applyFont="1" applyFill="1" applyBorder="1"/>
    <xf numFmtId="0" fontId="3" fillId="0" borderId="3" xfId="0" applyFont="1" applyBorder="1"/>
    <xf numFmtId="165" fontId="2" fillId="4" borderId="12" xfId="1" applyNumberFormat="1" applyFont="1" applyFill="1" applyBorder="1" applyAlignment="1">
      <alignment horizontal="center"/>
    </xf>
    <xf numFmtId="165" fontId="2" fillId="4" borderId="5" xfId="1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/>
    <xf numFmtId="0" fontId="3" fillId="4" borderId="12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166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/>
    <xf numFmtId="1" fontId="2" fillId="5" borderId="0" xfId="0" applyNumberFormat="1" applyFont="1" applyFill="1" applyAlignment="1">
      <alignment horizontal="center"/>
    </xf>
    <xf numFmtId="165" fontId="2" fillId="5" borderId="0" xfId="0" applyNumberFormat="1" applyFont="1" applyFill="1" applyAlignment="1">
      <alignment horizontal="center"/>
    </xf>
    <xf numFmtId="0" fontId="4" fillId="3" borderId="0" xfId="0" applyFont="1" applyFill="1"/>
    <xf numFmtId="0" fontId="2" fillId="0" borderId="13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" fontId="2" fillId="5" borderId="10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167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67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 applyBorder="1"/>
    <xf numFmtId="165" fontId="2" fillId="5" borderId="0" xfId="1" applyNumberFormat="1" applyFont="1" applyFill="1"/>
    <xf numFmtId="0" fontId="2" fillId="5" borderId="0" xfId="0" applyFont="1" applyFill="1" applyAlignment="1">
      <alignment horizontal="center" vertical="center"/>
    </xf>
    <xf numFmtId="165" fontId="2" fillId="5" borderId="2" xfId="0" applyNumberFormat="1" applyFont="1" applyFill="1" applyBorder="1"/>
    <xf numFmtId="1" fontId="2" fillId="4" borderId="6" xfId="0" applyNumberFormat="1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167" fontId="2" fillId="4" borderId="6" xfId="0" applyNumberFormat="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5" fontId="2" fillId="5" borderId="0" xfId="0" applyNumberFormat="1" applyFont="1" applyFill="1" applyBorder="1" applyAlignment="1">
      <alignment horizontal="center"/>
    </xf>
    <xf numFmtId="167" fontId="2" fillId="5" borderId="0" xfId="0" applyNumberFormat="1" applyFont="1" applyFill="1" applyBorder="1" applyAlignment="1">
      <alignment horizontal="center"/>
    </xf>
    <xf numFmtId="0" fontId="3" fillId="0" borderId="0" xfId="0" applyFont="1" applyBorder="1"/>
    <xf numFmtId="167" fontId="2" fillId="5" borderId="0" xfId="1" applyNumberFormat="1" applyFont="1" applyFill="1" applyBorder="1" applyAlignment="1">
      <alignment horizontal="center"/>
    </xf>
    <xf numFmtId="164" fontId="0" fillId="5" borderId="0" xfId="1" applyFont="1" applyFill="1"/>
    <xf numFmtId="164" fontId="0" fillId="5" borderId="0" xfId="0" applyNumberFormat="1" applyFill="1"/>
    <xf numFmtId="0" fontId="2" fillId="5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/>
    <xf numFmtId="0" fontId="9" fillId="5" borderId="0" xfId="0" applyFont="1" applyFill="1" applyAlignment="1">
      <alignment horizontal="center"/>
    </xf>
    <xf numFmtId="164" fontId="8" fillId="5" borderId="0" xfId="1" applyFont="1" applyFill="1"/>
  </cellXfs>
  <cellStyles count="2">
    <cellStyle name="Currency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9FFC4"/>
      <color rgb="FF4EBD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FEES PAID PER PASSENGER </a:t>
            </a:r>
          </a:p>
        </c:rich>
      </c:tx>
      <c:layout>
        <c:manualLayout>
          <c:xMode val="edge"/>
          <c:yMode val="edge"/>
          <c:x val="0.33353439051825839"/>
          <c:y val="1.6528925619834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64251419792037E-2"/>
          <c:y val="8.9483471074380164E-2"/>
          <c:w val="0.96159846635024282"/>
          <c:h val="0.85659774191449212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chemeClr val="accent6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Caleb Daniels</c:v>
                </c:pt>
                <c:pt idx="14">
                  <c:v>Allie Falano</c:v>
                </c:pt>
                <c:pt idx="15">
                  <c:v>Zack Power</c:v>
                </c:pt>
              </c:strCache>
            </c:strRef>
          </c:cat>
          <c:val>
            <c:numRef>
              <c:f>January!$K$7:$K$22</c:f>
              <c:numCache>
                <c:formatCode>_("$"* #,##0_);_("$"* \(#,##0\);_("$"* "-"??_);_(@_)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18-684E-8880-15F96E386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375777952"/>
        <c:axId val="375771288"/>
      </c:barChart>
      <c:catAx>
        <c:axId val="375777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71288"/>
        <c:crosses val="autoZero"/>
        <c:auto val="1"/>
        <c:lblAlgn val="ctr"/>
        <c:lblOffset val="100"/>
        <c:noMultiLvlLbl val="0"/>
      </c:catAx>
      <c:valAx>
        <c:axId val="375771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7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7" Type="http://schemas.openxmlformats.org/officeDocument/2006/relationships/image" Target="../media/image9.png"/><Relationship Id="rId2" Type="http://schemas.openxmlformats.org/officeDocument/2006/relationships/image" Target="../media/image2.svg"/><Relationship Id="rId1" Type="http://schemas.openxmlformats.org/officeDocument/2006/relationships/image" Target="../media/image6.png"/><Relationship Id="rId6" Type="http://schemas.openxmlformats.org/officeDocument/2006/relationships/image" Target="../media/image6.sv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3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19513" y="0"/>
          <a:ext cx="915377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5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41271" y="0"/>
          <a:ext cx="918741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7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438900"/>
          <a:ext cx="812800" cy="8128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9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5400" y="0"/>
          <a:ext cx="850900" cy="85090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11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89000" cy="88900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0</xdr:row>
      <xdr:rowOff>127000</xdr:rowOff>
    </xdr:from>
    <xdr:to>
      <xdr:col>17</xdr:col>
      <xdr:colOff>723900</xdr:colOff>
      <xdr:row>30</xdr:row>
      <xdr:rowOff>177800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xmlns="" id="{955C88CC-4F7F-2D42-A5C9-5AB7FE383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2</xdr:col>
      <xdr:colOff>356740</xdr:colOff>
      <xdr:row>4</xdr:row>
      <xdr:rowOff>104042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917737</xdr:colOff>
      <xdr:row>4</xdr:row>
      <xdr:rowOff>104042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4</xdr:row>
      <xdr:rowOff>44450</xdr:rowOff>
    </xdr:to>
    <xdr:pic>
      <xdr:nvPicPr>
        <xdr:cNvPr id="4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6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895350</xdr:colOff>
      <xdr:row>4</xdr:row>
      <xdr:rowOff>82550</xdr:rowOff>
    </xdr:to>
    <xdr:pic>
      <xdr:nvPicPr>
        <xdr:cNvPr id="5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6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6" zoomScaleNormal="100" workbookViewId="0">
      <selection activeCell="C9" sqref="C9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{BC38BE20-FD28-4DDB-AF16-C06203C44A58}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38BE20-FD28-4DDB-AF16-C06203C44A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S6" sqref="S6"/>
    </sheetView>
  </sheetViews>
  <sheetFormatPr defaultColWidth="11" defaultRowHeight="15.7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120" zoomScaleNormal="120" workbookViewId="0">
      <selection activeCell="A19" sqref="A1:XFD1048576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77" t="s">
        <v>52</v>
      </c>
      <c r="B1" s="77"/>
      <c r="C1" s="77"/>
      <c r="D1" s="77"/>
      <c r="E1" s="77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G2" sqref="G2"/>
    </sheetView>
  </sheetViews>
  <sheetFormatPr defaultRowHeight="15.75" x14ac:dyDescent="0.25"/>
  <cols>
    <col min="1" max="1" width="13.625" bestFit="1" customWidth="1"/>
    <col min="2" max="2" width="17" bestFit="1" customWidth="1"/>
    <col min="3" max="3" width="10" bestFit="1" customWidth="1"/>
    <col min="4" max="4" width="19.375" bestFit="1" customWidth="1"/>
    <col min="5" max="5" width="7.625" bestFit="1" customWidth="1"/>
    <col min="6" max="6" width="13" bestFit="1" customWidth="1"/>
  </cols>
  <sheetData>
    <row r="1" spans="1:7" ht="23.25" x14ac:dyDescent="0.35">
      <c r="A1" s="77" t="s">
        <v>52</v>
      </c>
      <c r="B1" s="77"/>
      <c r="C1" s="77"/>
      <c r="D1" s="77"/>
      <c r="E1" s="77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  <c r="F2" s="79" t="s">
        <v>10</v>
      </c>
      <c r="G2" s="80">
        <v>30</v>
      </c>
    </row>
    <row r="3" spans="1:7" x14ac:dyDescent="0.25">
      <c r="A3" s="40">
        <v>7219</v>
      </c>
      <c r="B3" s="40" t="s">
        <v>10</v>
      </c>
      <c r="C3" s="71">
        <v>6</v>
      </c>
      <c r="D3" s="71">
        <v>30</v>
      </c>
      <c r="E3" s="72">
        <f>C3+D3</f>
        <v>36</v>
      </c>
    </row>
    <row r="4" spans="1:7" x14ac:dyDescent="0.25">
      <c r="A4" s="66">
        <v>7224</v>
      </c>
      <c r="B4" s="40" t="s">
        <v>40</v>
      </c>
      <c r="C4" s="71">
        <v>8</v>
      </c>
      <c r="D4" s="71">
        <v>9.9</v>
      </c>
      <c r="E4" s="72">
        <f>C4+D4</f>
        <v>17.899999999999999</v>
      </c>
    </row>
    <row r="5" spans="1:7" x14ac:dyDescent="0.25">
      <c r="A5" s="40">
        <v>7214</v>
      </c>
      <c r="B5" s="40" t="s">
        <v>5</v>
      </c>
      <c r="C5" s="71">
        <v>4.5</v>
      </c>
      <c r="D5" s="71">
        <v>9</v>
      </c>
      <c r="E5" s="72">
        <f>C5+D5</f>
        <v>13.5</v>
      </c>
    </row>
    <row r="6" spans="1:7" x14ac:dyDescent="0.25">
      <c r="A6" s="40">
        <v>7218</v>
      </c>
      <c r="B6" s="40" t="s">
        <v>9</v>
      </c>
      <c r="C6" s="71">
        <v>3.2</v>
      </c>
      <c r="D6" s="71">
        <v>8.6999999999999993</v>
      </c>
      <c r="E6" s="72">
        <f>C6+D6</f>
        <v>11.899999999999999</v>
      </c>
    </row>
    <row r="7" spans="1:7" x14ac:dyDescent="0.25">
      <c r="A7" s="66">
        <v>7227</v>
      </c>
      <c r="B7" s="67" t="s">
        <v>43</v>
      </c>
      <c r="C7" s="71">
        <v>7</v>
      </c>
      <c r="D7" s="71">
        <v>8</v>
      </c>
      <c r="E7" s="72">
        <f>C7+D7</f>
        <v>15</v>
      </c>
    </row>
    <row r="8" spans="1:7" x14ac:dyDescent="0.25">
      <c r="A8" s="40">
        <v>7221</v>
      </c>
      <c r="B8" s="40" t="s">
        <v>12</v>
      </c>
      <c r="C8" s="71">
        <v>4</v>
      </c>
      <c r="D8" s="71">
        <v>8</v>
      </c>
      <c r="E8" s="72">
        <f>C8+D8</f>
        <v>12</v>
      </c>
    </row>
    <row r="9" spans="1:7" x14ac:dyDescent="0.25">
      <c r="A9" s="40">
        <v>7225</v>
      </c>
      <c r="B9" s="44" t="s">
        <v>41</v>
      </c>
      <c r="C9" s="71">
        <v>2.5</v>
      </c>
      <c r="D9" s="71">
        <v>7</v>
      </c>
      <c r="E9" s="72">
        <f>C9+D9</f>
        <v>9.5</v>
      </c>
    </row>
    <row r="10" spans="1:7" x14ac:dyDescent="0.25">
      <c r="A10" s="40">
        <v>7223</v>
      </c>
      <c r="B10" s="40" t="s">
        <v>14</v>
      </c>
      <c r="C10" s="71">
        <v>9</v>
      </c>
      <c r="D10" s="71">
        <v>6.6</v>
      </c>
      <c r="E10" s="72">
        <f>C10+D10</f>
        <v>15.6</v>
      </c>
    </row>
    <row r="11" spans="1:7" x14ac:dyDescent="0.25">
      <c r="A11" s="66">
        <v>7226</v>
      </c>
      <c r="B11" s="67" t="s">
        <v>42</v>
      </c>
      <c r="C11" s="71">
        <v>10</v>
      </c>
      <c r="D11" s="71">
        <v>6</v>
      </c>
      <c r="E11" s="72">
        <f>C11+D11</f>
        <v>16</v>
      </c>
    </row>
    <row r="12" spans="1:7" x14ac:dyDescent="0.25">
      <c r="A12" s="40">
        <v>7216</v>
      </c>
      <c r="B12" s="40" t="s">
        <v>7</v>
      </c>
      <c r="C12" s="71">
        <v>0</v>
      </c>
      <c r="D12" s="71">
        <v>5.2</v>
      </c>
      <c r="E12" s="72">
        <f>C12+D12</f>
        <v>5.2</v>
      </c>
    </row>
    <row r="13" spans="1:7" x14ac:dyDescent="0.25">
      <c r="A13" s="40">
        <v>7222</v>
      </c>
      <c r="B13" s="40" t="s">
        <v>13</v>
      </c>
      <c r="C13" s="71">
        <v>10</v>
      </c>
      <c r="D13" s="71">
        <v>4.4000000000000004</v>
      </c>
      <c r="E13" s="72">
        <f>C13+D13</f>
        <v>14.4</v>
      </c>
    </row>
    <row r="14" spans="1:7" x14ac:dyDescent="0.25">
      <c r="A14" s="40">
        <v>7217</v>
      </c>
      <c r="B14" s="40" t="s">
        <v>8</v>
      </c>
      <c r="C14" s="71">
        <v>20</v>
      </c>
      <c r="D14" s="71">
        <v>4</v>
      </c>
      <c r="E14" s="72">
        <f>C14+D14</f>
        <v>24</v>
      </c>
    </row>
    <row r="15" spans="1:7" x14ac:dyDescent="0.25">
      <c r="A15" s="66">
        <v>7228</v>
      </c>
      <c r="B15" s="68" t="s">
        <v>44</v>
      </c>
      <c r="C15" s="71">
        <v>15</v>
      </c>
      <c r="D15" s="71">
        <v>3.3</v>
      </c>
      <c r="E15" s="72">
        <f>C15+D15</f>
        <v>18.3</v>
      </c>
    </row>
    <row r="16" spans="1:7" x14ac:dyDescent="0.25">
      <c r="A16" s="40">
        <v>7220</v>
      </c>
      <c r="B16" s="40" t="s">
        <v>11</v>
      </c>
      <c r="C16" s="71">
        <v>6</v>
      </c>
      <c r="D16" s="71">
        <v>2.4</v>
      </c>
      <c r="E16" s="72">
        <f>C16+D16</f>
        <v>8.4</v>
      </c>
    </row>
    <row r="17" spans="1:5" x14ac:dyDescent="0.25">
      <c r="A17" s="40">
        <v>7215</v>
      </c>
      <c r="B17" s="40" t="s">
        <v>6</v>
      </c>
      <c r="C17" s="71">
        <v>1.5</v>
      </c>
      <c r="D17" s="71">
        <v>2</v>
      </c>
      <c r="E17" s="72">
        <f>C17+D17</f>
        <v>3.5</v>
      </c>
    </row>
  </sheetData>
  <autoFilter ref="D1:D17">
    <sortState ref="A2:E17">
      <sortCondition descending="1" ref="D1:D17"/>
    </sortState>
  </autoFilter>
  <mergeCells count="1">
    <mergeCell ref="A1:E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topLeftCell="K11" zoomScaleNormal="100" workbookViewId="0">
      <selection activeCell="N25" sqref="N25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3" width="20.875" style="1" bestFit="1" customWidth="1"/>
    <col min="14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  <c r="M7" s="1" t="s">
        <v>57</v>
      </c>
      <c r="N7" s="1" t="s">
        <v>58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  <c r="M8" s="1" t="str">
        <f>IF(K8&gt;1000,"Greater amount","Lower amount")</f>
        <v>Greater amount</v>
      </c>
      <c r="N8" s="1" t="str">
        <f>IF(C8="3rd Class","Class Three",IF(C8="1st Class","Class One",IF(C8="2nd Class","Class Two","Null")))</f>
        <v>Class Three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  <c r="M9" s="1" t="str">
        <f t="shared" ref="M9:M22" si="1">IF(K9&gt;1000,"Greater amount","Lower amount")</f>
        <v>Greater amount</v>
      </c>
      <c r="N9" s="1" t="str">
        <f t="shared" ref="N9:N22" si="2">IF(C9="3rd Class","Class Three",IF(C9="1st Class","Class One",IF(C9="2nd Class","Class Two","Null")))</f>
        <v>Class One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  <c r="M10" s="1" t="str">
        <f t="shared" si="1"/>
        <v>Greater amount</v>
      </c>
      <c r="N10" s="1" t="str">
        <f t="shared" si="2"/>
        <v>Class Three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  <c r="M11" s="1" t="str">
        <f t="shared" si="1"/>
        <v>Greater amount</v>
      </c>
      <c r="N11" s="1" t="str">
        <f t="shared" si="2"/>
        <v>Class Two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  <c r="M12" s="1" t="str">
        <f t="shared" si="1"/>
        <v>Lower amount</v>
      </c>
      <c r="N12" s="1" t="str">
        <f t="shared" si="2"/>
        <v>Class Three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  <c r="M13" s="1" t="str">
        <f t="shared" si="1"/>
        <v>Greater amount</v>
      </c>
      <c r="N13" s="1" t="str">
        <f t="shared" si="2"/>
        <v>Class Three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  <c r="M14" s="1" t="str">
        <f t="shared" si="1"/>
        <v>Greater amount</v>
      </c>
      <c r="N14" s="1" t="str">
        <f t="shared" si="2"/>
        <v>Class One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  <c r="M15" s="1" t="str">
        <f t="shared" si="1"/>
        <v>Greater amount</v>
      </c>
      <c r="N15" s="1" t="str">
        <f t="shared" si="2"/>
        <v>Class One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  <c r="M16" s="1" t="str">
        <f t="shared" si="1"/>
        <v>Greater amount</v>
      </c>
      <c r="N16" s="1" t="str">
        <f t="shared" si="2"/>
        <v>Class Two</v>
      </c>
    </row>
    <row r="17" spans="1:14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  <c r="M17" s="1" t="str">
        <f t="shared" si="1"/>
        <v>Greater amount</v>
      </c>
      <c r="N17" s="1" t="str">
        <f t="shared" si="2"/>
        <v>Class Three</v>
      </c>
    </row>
    <row r="18" spans="1:14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  <c r="M18" s="1" t="str">
        <f t="shared" si="1"/>
        <v>Lower amount</v>
      </c>
      <c r="N18" s="1" t="str">
        <f t="shared" si="2"/>
        <v>Class Three</v>
      </c>
    </row>
    <row r="19" spans="1:14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  <c r="M19" s="1" t="str">
        <f t="shared" si="1"/>
        <v>Greater amount</v>
      </c>
      <c r="N19" s="1" t="str">
        <f t="shared" si="2"/>
        <v>Class One</v>
      </c>
    </row>
    <row r="20" spans="1:14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  <c r="M20" s="1" t="str">
        <f t="shared" si="1"/>
        <v>Greater amount</v>
      </c>
      <c r="N20" s="1" t="str">
        <f t="shared" si="2"/>
        <v>Class Two</v>
      </c>
    </row>
    <row r="21" spans="1:14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  <c r="M21" s="1" t="str">
        <f t="shared" si="1"/>
        <v>Greater amount</v>
      </c>
      <c r="N21" s="1" t="str">
        <f>IF(C21="3rd Class","Class Three",IF(C21="1st Class","Class One",IF(C21="2nd Class","Class Two","Null")))</f>
        <v>Class Three</v>
      </c>
    </row>
    <row r="22" spans="1:14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  <c r="M22" s="1" t="str">
        <f t="shared" si="1"/>
        <v>Greater amount</v>
      </c>
      <c r="N22" s="1" t="str">
        <f t="shared" si="2"/>
        <v>Class One</v>
      </c>
    </row>
    <row r="23" spans="1:14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4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 t="s">
        <v>62</v>
      </c>
    </row>
    <row r="25" spans="1:14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  <c r="M25" s="1" t="s">
        <v>59</v>
      </c>
      <c r="N25" s="1" t="e">
        <f ca="1">ifs(K8&gt;=3000,15%,K8&lt;=2000,2%,K8&gt;1000,20%, TRUE,"")</f>
        <v>#NAME?</v>
      </c>
    </row>
    <row r="26" spans="1:14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  <c r="M26" s="1" t="s">
        <v>60</v>
      </c>
      <c r="N26" s="1" t="e">
        <f t="shared" ref="N26:N27" ca="1" si="3">ifs(K9&gt;=2000,15%,K9&lt;=1000,2%,K9&gt;3000,20%, TRUE,"")</f>
        <v>#NAME?</v>
      </c>
    </row>
    <row r="27" spans="1:14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  <c r="M27" s="1" t="s">
        <v>61</v>
      </c>
      <c r="N27" s="1" t="e">
        <f t="shared" ca="1" si="3"/>
        <v>#NAME?</v>
      </c>
    </row>
    <row r="28" spans="1:14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4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4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4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4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{35B15FCC-22DA-4AF1-92EE-891A04BC83B8}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B15FCC-22DA-4AF1-92EE-891A04BC83B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9" sqref="E9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77" t="s">
        <v>52</v>
      </c>
      <c r="B1" s="77"/>
      <c r="C1" s="77"/>
      <c r="D1" s="77"/>
      <c r="E1" s="77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conditionalFormatting sqref="F3">
    <cfRule type="cellIs" dxfId="1" priority="2" operator="equal">
      <formula>"&gt;30"</formula>
    </cfRule>
  </conditionalFormatting>
  <conditionalFormatting sqref="A1:F17">
    <cfRule type="cellIs" dxfId="0" priority="1" operator="greaterThan">
      <formula>3614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topLeftCell="A11" workbookViewId="0">
      <selection activeCell="A29" sqref="A29"/>
    </sheetView>
  </sheetViews>
  <sheetFormatPr defaultRowHeight="15.75" x14ac:dyDescent="0.25"/>
  <cols>
    <col min="1" max="1" width="17" bestFit="1" customWidth="1"/>
    <col min="2" max="2" width="13.25" bestFit="1" customWidth="1"/>
    <col min="4" max="4" width="16.625" bestFit="1" customWidth="1"/>
    <col min="7" max="7" width="14.375" bestFit="1" customWidth="1"/>
    <col min="8" max="8" width="16.625" bestFit="1" customWidth="1"/>
  </cols>
  <sheetData>
    <row r="1" spans="1:15" ht="34.5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</row>
    <row r="2" spans="1:15" ht="18.75" x14ac:dyDescent="0.3">
      <c r="A2" s="46" t="s">
        <v>20</v>
      </c>
      <c r="B2" s="6"/>
      <c r="C2" s="1"/>
      <c r="D2" s="1"/>
      <c r="E2" s="46" t="s">
        <v>18</v>
      </c>
      <c r="F2" s="6"/>
      <c r="G2" s="6"/>
      <c r="H2" s="6"/>
      <c r="I2" s="6"/>
    </row>
    <row r="3" spans="1:15" x14ac:dyDescent="0.25">
      <c r="A3" s="8" t="s">
        <v>21</v>
      </c>
      <c r="B3" s="9">
        <v>0.1</v>
      </c>
      <c r="C3" s="1"/>
      <c r="D3" s="1"/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</row>
    <row r="4" spans="1:15" x14ac:dyDescent="0.25">
      <c r="A4" s="8" t="s">
        <v>22</v>
      </c>
      <c r="B4" s="9">
        <v>0.2</v>
      </c>
      <c r="C4" s="1"/>
      <c r="D4" s="1"/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</row>
    <row r="5" spans="1:15" x14ac:dyDescent="0.25">
      <c r="A5" s="8" t="s">
        <v>23</v>
      </c>
      <c r="B5" s="9">
        <v>0.3</v>
      </c>
      <c r="C5" s="2"/>
      <c r="D5" s="1"/>
      <c r="E5" s="1"/>
      <c r="F5" s="1"/>
      <c r="G5" s="1"/>
      <c r="H5" s="1"/>
      <c r="I5" s="1"/>
    </row>
    <row r="6" spans="1:15" x14ac:dyDescent="0.25">
      <c r="A6" s="40"/>
      <c r="B6" s="40"/>
      <c r="C6" s="40"/>
      <c r="D6" s="40"/>
      <c r="E6" s="41"/>
      <c r="F6" s="40"/>
      <c r="G6" s="58"/>
      <c r="H6" s="43"/>
    </row>
    <row r="7" spans="1:15" x14ac:dyDescent="0.25">
      <c r="A7" s="40"/>
      <c r="B7" s="40"/>
      <c r="C7" s="40"/>
      <c r="D7" s="40"/>
      <c r="E7" s="41"/>
      <c r="F7" s="40"/>
      <c r="G7" s="58"/>
      <c r="H7" s="43"/>
    </row>
    <row r="8" spans="1:15" x14ac:dyDescent="0.25">
      <c r="A8" s="40"/>
      <c r="B8" s="40"/>
      <c r="C8" s="40"/>
      <c r="D8" s="40"/>
      <c r="E8" s="41"/>
      <c r="F8" s="40"/>
      <c r="G8" s="42"/>
      <c r="H8" s="43"/>
    </row>
    <row r="9" spans="1:15" x14ac:dyDescent="0.25">
      <c r="A9" s="40"/>
      <c r="B9" s="40"/>
      <c r="C9" s="40"/>
      <c r="D9" s="40"/>
      <c r="E9" s="41"/>
      <c r="F9" s="40"/>
      <c r="G9" s="70"/>
      <c r="H9" s="59"/>
    </row>
    <row r="10" spans="1:15" x14ac:dyDescent="0.25">
      <c r="A10" s="40"/>
      <c r="B10" s="40"/>
      <c r="C10" s="40"/>
      <c r="D10" s="40"/>
      <c r="E10" s="41"/>
      <c r="F10" s="40"/>
      <c r="G10" s="58"/>
      <c r="H10" s="43"/>
    </row>
    <row r="11" spans="1:15" x14ac:dyDescent="0.25">
      <c r="A11" s="40"/>
      <c r="B11" s="40"/>
      <c r="C11" s="40"/>
      <c r="D11" s="40"/>
      <c r="E11" s="41"/>
      <c r="F11" s="40"/>
      <c r="G11" s="58"/>
      <c r="H11" s="43"/>
    </row>
    <row r="12" spans="1:15" x14ac:dyDescent="0.25">
      <c r="A12" s="40"/>
      <c r="B12" s="40"/>
      <c r="C12" s="40"/>
      <c r="D12" s="37" t="s">
        <v>3</v>
      </c>
      <c r="E12" s="38" t="s">
        <v>4</v>
      </c>
      <c r="F12" s="38" t="s">
        <v>16</v>
      </c>
      <c r="G12" s="38" t="s">
        <v>17</v>
      </c>
      <c r="H12" s="39" t="s">
        <v>19</v>
      </c>
      <c r="I12" s="38" t="s">
        <v>25</v>
      </c>
      <c r="J12" s="38" t="s">
        <v>26</v>
      </c>
      <c r="K12" s="38" t="s">
        <v>30</v>
      </c>
      <c r="L12" s="38" t="s">
        <v>27</v>
      </c>
      <c r="M12" s="38" t="s">
        <v>28</v>
      </c>
      <c r="N12" s="38" t="s">
        <v>29</v>
      </c>
      <c r="O12" s="51" t="s">
        <v>45</v>
      </c>
    </row>
    <row r="13" spans="1:15" x14ac:dyDescent="0.25">
      <c r="A13" s="44"/>
      <c r="B13" s="40"/>
      <c r="C13" s="40"/>
      <c r="D13" s="40">
        <v>7214</v>
      </c>
      <c r="E13" s="40" t="s">
        <v>5</v>
      </c>
      <c r="F13" s="45">
        <f>H8</f>
        <v>0</v>
      </c>
      <c r="G13" s="40">
        <v>2</v>
      </c>
      <c r="H13" s="40">
        <v>1</v>
      </c>
      <c r="I13" s="41">
        <v>1</v>
      </c>
      <c r="J13" s="40">
        <v>3</v>
      </c>
      <c r="K13" s="58">
        <v>30</v>
      </c>
      <c r="L13" s="43">
        <f>(G13*H9)+K9+K13</f>
        <v>30</v>
      </c>
      <c r="M13" s="43">
        <f>L13*E8</f>
        <v>0</v>
      </c>
      <c r="N13" s="43">
        <f t="shared" ref="N13:N27" si="0">L13-M13</f>
        <v>30</v>
      </c>
      <c r="O13" s="66" t="s">
        <v>46</v>
      </c>
    </row>
    <row r="14" spans="1:15" x14ac:dyDescent="0.25">
      <c r="A14" s="67"/>
      <c r="B14" s="40"/>
      <c r="C14" s="40"/>
      <c r="D14" s="40">
        <v>7215</v>
      </c>
      <c r="E14" s="40" t="s">
        <v>6</v>
      </c>
      <c r="F14" s="40">
        <f>J8</f>
        <v>0</v>
      </c>
      <c r="G14" s="40">
        <v>1</v>
      </c>
      <c r="H14" s="40">
        <v>0</v>
      </c>
      <c r="I14" s="41">
        <v>0</v>
      </c>
      <c r="J14" s="40">
        <v>5</v>
      </c>
      <c r="K14" s="42">
        <v>0</v>
      </c>
      <c r="L14" s="43">
        <f>J9</f>
        <v>0</v>
      </c>
      <c r="M14" s="43">
        <f>L14*E9</f>
        <v>0</v>
      </c>
      <c r="N14" s="43">
        <f t="shared" si="0"/>
        <v>0</v>
      </c>
      <c r="O14" s="40" t="s">
        <v>47</v>
      </c>
    </row>
    <row r="15" spans="1:15" x14ac:dyDescent="0.25">
      <c r="A15" s="67"/>
      <c r="B15" s="40"/>
      <c r="C15" s="40"/>
      <c r="D15" s="40">
        <v>7216</v>
      </c>
      <c r="E15" s="40" t="s">
        <v>7</v>
      </c>
      <c r="F15" s="40">
        <f>H8</f>
        <v>0</v>
      </c>
      <c r="G15" s="40">
        <v>4</v>
      </c>
      <c r="H15" s="40">
        <v>1</v>
      </c>
      <c r="I15" s="41">
        <v>2</v>
      </c>
      <c r="J15" s="40">
        <v>3</v>
      </c>
      <c r="K15" s="58">
        <v>40</v>
      </c>
      <c r="L15" s="43">
        <f>(G15*H9)+K9+K15</f>
        <v>40</v>
      </c>
      <c r="M15" s="43">
        <f>L15*E8</f>
        <v>0</v>
      </c>
      <c r="N15" s="43">
        <f t="shared" si="0"/>
        <v>40</v>
      </c>
      <c r="O15" s="40" t="s">
        <v>48</v>
      </c>
    </row>
    <row r="16" spans="1:15" x14ac:dyDescent="0.25">
      <c r="A16" s="68"/>
      <c r="B16" s="40"/>
      <c r="C16" s="40"/>
      <c r="D16" s="40">
        <v>7217</v>
      </c>
      <c r="E16" s="40" t="s">
        <v>8</v>
      </c>
      <c r="F16" s="40">
        <f>I8</f>
        <v>0</v>
      </c>
      <c r="G16" s="40">
        <v>2</v>
      </c>
      <c r="H16" s="40">
        <v>2</v>
      </c>
      <c r="I16" s="41">
        <v>0</v>
      </c>
      <c r="J16" s="40">
        <v>7</v>
      </c>
      <c r="K16" s="58">
        <v>100</v>
      </c>
      <c r="L16" s="43">
        <f>(G16*I9)+(H16*K9)+K16</f>
        <v>100</v>
      </c>
      <c r="M16" s="43">
        <f>L16*E10</f>
        <v>0</v>
      </c>
      <c r="N16" s="59">
        <f t="shared" si="0"/>
        <v>100</v>
      </c>
      <c r="O16" s="40" t="s">
        <v>47</v>
      </c>
    </row>
    <row r="17" spans="1:15" x14ac:dyDescent="0.25">
      <c r="D17" s="40">
        <v>7218</v>
      </c>
      <c r="E17" s="40" t="s">
        <v>9</v>
      </c>
      <c r="F17" s="40">
        <f>H8</f>
        <v>0</v>
      </c>
      <c r="G17" s="40">
        <v>1</v>
      </c>
      <c r="H17" s="40">
        <v>0</v>
      </c>
      <c r="I17" s="41">
        <v>1</v>
      </c>
      <c r="J17" s="40">
        <v>7</v>
      </c>
      <c r="K17" s="58">
        <v>66</v>
      </c>
      <c r="L17" s="43">
        <f>H9+K17</f>
        <v>66</v>
      </c>
      <c r="M17" s="43">
        <f>L17*E10</f>
        <v>0</v>
      </c>
      <c r="N17" s="43">
        <f t="shared" si="0"/>
        <v>66</v>
      </c>
      <c r="O17" s="40" t="s">
        <v>48</v>
      </c>
    </row>
    <row r="18" spans="1:15" x14ac:dyDescent="0.25">
      <c r="D18" s="40">
        <v>7219</v>
      </c>
      <c r="E18" s="40" t="s">
        <v>10</v>
      </c>
      <c r="F18" s="40">
        <f>H8</f>
        <v>0</v>
      </c>
      <c r="G18" s="40">
        <v>5</v>
      </c>
      <c r="H18" s="40">
        <v>4</v>
      </c>
      <c r="I18" s="41">
        <v>1</v>
      </c>
      <c r="J18" s="40">
        <v>5</v>
      </c>
      <c r="K18" s="58">
        <v>80</v>
      </c>
      <c r="L18" s="43">
        <f>(G18*H9)+(H18*K9)+K18</f>
        <v>80</v>
      </c>
      <c r="M18" s="43">
        <f>L18*E9</f>
        <v>0</v>
      </c>
      <c r="N18" s="43">
        <f t="shared" si="0"/>
        <v>80</v>
      </c>
      <c r="O18" s="40" t="s">
        <v>47</v>
      </c>
    </row>
    <row r="19" spans="1:15" x14ac:dyDescent="0.25">
      <c r="D19" s="40">
        <v>7220</v>
      </c>
      <c r="E19" s="40" t="s">
        <v>11</v>
      </c>
      <c r="F19" s="40">
        <f>J8</f>
        <v>0</v>
      </c>
      <c r="G19" s="40">
        <v>3</v>
      </c>
      <c r="H19" s="40">
        <v>2</v>
      </c>
      <c r="I19" s="41">
        <v>2</v>
      </c>
      <c r="J19" s="40">
        <v>3</v>
      </c>
      <c r="K19" s="42">
        <v>0</v>
      </c>
      <c r="L19" s="43">
        <f>(G19*J9)+(H19*K9)</f>
        <v>0</v>
      </c>
      <c r="M19" s="43">
        <f>L19*E8</f>
        <v>0</v>
      </c>
      <c r="N19" s="43">
        <f t="shared" si="0"/>
        <v>0</v>
      </c>
      <c r="O19" s="40" t="s">
        <v>46</v>
      </c>
    </row>
    <row r="20" spans="1:15" x14ac:dyDescent="0.25">
      <c r="D20" s="40">
        <v>7221</v>
      </c>
      <c r="E20" s="40" t="s">
        <v>12</v>
      </c>
      <c r="F20" s="40">
        <f>J8</f>
        <v>0</v>
      </c>
      <c r="G20" s="40">
        <v>2</v>
      </c>
      <c r="H20" s="40">
        <v>1</v>
      </c>
      <c r="I20" s="41">
        <v>0</v>
      </c>
      <c r="J20" s="40">
        <v>7</v>
      </c>
      <c r="K20" s="70">
        <v>200</v>
      </c>
      <c r="L20" s="59">
        <f>(G20*J9)+K9+K20</f>
        <v>200</v>
      </c>
      <c r="M20" s="43">
        <f>L20*E10</f>
        <v>0</v>
      </c>
      <c r="N20" s="43">
        <f t="shared" si="0"/>
        <v>200</v>
      </c>
      <c r="O20" s="66" t="s">
        <v>47</v>
      </c>
    </row>
    <row r="21" spans="1:15" x14ac:dyDescent="0.25">
      <c r="D21" s="40">
        <v>7222</v>
      </c>
      <c r="E21" s="40" t="s">
        <v>13</v>
      </c>
      <c r="F21" s="40">
        <f>I8</f>
        <v>0</v>
      </c>
      <c r="G21" s="40">
        <v>3</v>
      </c>
      <c r="H21" s="40">
        <v>1</v>
      </c>
      <c r="I21" s="41">
        <v>1</v>
      </c>
      <c r="J21" s="40">
        <v>5</v>
      </c>
      <c r="K21" s="58">
        <v>50</v>
      </c>
      <c r="L21" s="43">
        <f>(G21*I9)+K9+K21</f>
        <v>50</v>
      </c>
      <c r="M21" s="43">
        <f>L21*E9</f>
        <v>0</v>
      </c>
      <c r="N21" s="43">
        <f t="shared" si="0"/>
        <v>50</v>
      </c>
      <c r="O21" s="40" t="s">
        <v>47</v>
      </c>
    </row>
    <row r="22" spans="1:15" x14ac:dyDescent="0.25">
      <c r="D22" s="40">
        <v>7223</v>
      </c>
      <c r="E22" s="40" t="s">
        <v>14</v>
      </c>
      <c r="F22" s="40">
        <f>H8</f>
        <v>0</v>
      </c>
      <c r="G22" s="40">
        <v>1</v>
      </c>
      <c r="H22" s="40">
        <v>0</v>
      </c>
      <c r="I22" s="41">
        <v>0</v>
      </c>
      <c r="J22" s="40">
        <v>3</v>
      </c>
      <c r="K22" s="58">
        <v>10</v>
      </c>
      <c r="L22" s="43">
        <f>H9+K22</f>
        <v>10</v>
      </c>
      <c r="M22" s="43">
        <f>L22*E8</f>
        <v>0</v>
      </c>
      <c r="N22" s="43">
        <f t="shared" si="0"/>
        <v>10</v>
      </c>
      <c r="O22" s="40" t="s">
        <v>48</v>
      </c>
    </row>
    <row r="23" spans="1:15" x14ac:dyDescent="0.25">
      <c r="D23" s="66">
        <v>7224</v>
      </c>
      <c r="E23" s="40" t="s">
        <v>40</v>
      </c>
      <c r="F23" s="40">
        <f>H8</f>
        <v>0</v>
      </c>
      <c r="G23" s="40">
        <v>1</v>
      </c>
      <c r="H23" s="40">
        <v>0</v>
      </c>
      <c r="I23" s="40">
        <v>2</v>
      </c>
      <c r="J23" s="40">
        <v>7</v>
      </c>
      <c r="K23" s="60">
        <v>20</v>
      </c>
      <c r="L23" s="43">
        <f>H9+K23</f>
        <v>20</v>
      </c>
      <c r="M23" s="43">
        <f>L23*E10</f>
        <v>0</v>
      </c>
      <c r="N23" s="43">
        <f t="shared" si="0"/>
        <v>20</v>
      </c>
      <c r="O23" s="40" t="s">
        <v>46</v>
      </c>
    </row>
    <row r="24" spans="1:15" x14ac:dyDescent="0.25">
      <c r="D24" s="40">
        <v>7225</v>
      </c>
      <c r="E24" s="44" t="s">
        <v>41</v>
      </c>
      <c r="F24" s="40">
        <f>J8</f>
        <v>0</v>
      </c>
      <c r="G24" s="40">
        <v>2</v>
      </c>
      <c r="H24" s="40">
        <v>0</v>
      </c>
      <c r="I24" s="40">
        <v>0</v>
      </c>
      <c r="J24" s="40">
        <v>5</v>
      </c>
      <c r="K24" s="60">
        <v>70</v>
      </c>
      <c r="L24" s="43">
        <f>G24*I9+K24</f>
        <v>70</v>
      </c>
      <c r="M24" s="43">
        <f>L24*E9</f>
        <v>0</v>
      </c>
      <c r="N24" s="43">
        <f t="shared" si="0"/>
        <v>70</v>
      </c>
      <c r="O24" s="40" t="s">
        <v>46</v>
      </c>
    </row>
    <row r="25" spans="1:15" x14ac:dyDescent="0.25">
      <c r="D25" s="66">
        <v>7226</v>
      </c>
      <c r="E25" s="67" t="s">
        <v>42</v>
      </c>
      <c r="F25" s="40">
        <f>I8</f>
        <v>0</v>
      </c>
      <c r="G25" s="40">
        <v>3</v>
      </c>
      <c r="H25" s="40">
        <v>1</v>
      </c>
      <c r="I25" s="40">
        <v>1</v>
      </c>
      <c r="J25" s="61">
        <v>3</v>
      </c>
      <c r="K25" s="60">
        <v>30</v>
      </c>
      <c r="L25" s="43">
        <f>K25+(G25*I9)+K9</f>
        <v>30</v>
      </c>
      <c r="M25" s="43">
        <f>L25*E8</f>
        <v>0</v>
      </c>
      <c r="N25" s="43">
        <f t="shared" si="0"/>
        <v>30</v>
      </c>
      <c r="O25" s="40" t="s">
        <v>48</v>
      </c>
    </row>
    <row r="26" spans="1:15" x14ac:dyDescent="0.25">
      <c r="D26" s="66">
        <v>7227</v>
      </c>
      <c r="E26" s="67" t="s">
        <v>43</v>
      </c>
      <c r="F26" s="40">
        <f>H8</f>
        <v>0</v>
      </c>
      <c r="G26" s="40">
        <v>1</v>
      </c>
      <c r="H26" s="40">
        <v>2</v>
      </c>
      <c r="I26" s="40">
        <v>0</v>
      </c>
      <c r="J26" s="40">
        <v>5</v>
      </c>
      <c r="K26" s="43">
        <v>90</v>
      </c>
      <c r="L26" s="43">
        <f>H9+(H26*K9)+K26</f>
        <v>90</v>
      </c>
      <c r="M26" s="43">
        <f>L26*E9</f>
        <v>0</v>
      </c>
      <c r="N26" s="43">
        <f t="shared" si="0"/>
        <v>90</v>
      </c>
      <c r="O26" s="40" t="s">
        <v>47</v>
      </c>
    </row>
    <row r="27" spans="1:15" x14ac:dyDescent="0.25">
      <c r="D27" s="66">
        <v>7228</v>
      </c>
      <c r="E27" s="68" t="s">
        <v>44</v>
      </c>
      <c r="F27" s="40">
        <f>J8</f>
        <v>0</v>
      </c>
      <c r="G27" s="40">
        <v>4</v>
      </c>
      <c r="H27" s="40">
        <v>3</v>
      </c>
      <c r="I27" s="40">
        <v>2</v>
      </c>
      <c r="J27" s="40">
        <v>3</v>
      </c>
      <c r="K27" s="62">
        <v>30</v>
      </c>
      <c r="L27" s="62">
        <f>(G27*J9)+(H27*K9)+K27</f>
        <v>30</v>
      </c>
      <c r="M27" s="43">
        <f>L27*E8</f>
        <v>0</v>
      </c>
      <c r="N27" s="43">
        <f t="shared" si="0"/>
        <v>30</v>
      </c>
      <c r="O27" s="73" t="s">
        <v>48</v>
      </c>
    </row>
    <row r="29" spans="1:15" x14ac:dyDescent="0.25">
      <c r="A29" s="78" t="s">
        <v>56</v>
      </c>
      <c r="B29">
        <f>HLOOKUP("Kids (Under 16)", D12:I27,14,TRUE)</f>
        <v>1</v>
      </c>
    </row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January</vt:lpstr>
      <vt:lpstr>Total Fees Chart</vt:lpstr>
      <vt:lpstr>Alphabetical Sort</vt:lpstr>
      <vt:lpstr>Macros</vt:lpstr>
      <vt:lpstr>IF FUNCTIONS</vt:lpstr>
      <vt:lpstr>Conditional Formating</vt:lpstr>
      <vt:lpstr>HLOOKUP</vt:lpstr>
      <vt:lpstr>'IF FUNCTIONS'!discounts</vt:lpstr>
      <vt:lpstr>discounts</vt:lpstr>
      <vt:lpstr>'IF FUNCTIONS'!Names</vt:lpstr>
      <vt:lpstr>Names</vt:lpstr>
      <vt:lpstr>'IF FUNCTIONS'!Total</vt:lpstr>
      <vt:lpstr>Total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Murphy</dc:creator>
  <cp:lastModifiedBy>Skeeper Loyaltie</cp:lastModifiedBy>
  <dcterms:created xsi:type="dcterms:W3CDTF">2020-11-12T10:30:16Z</dcterms:created>
  <dcterms:modified xsi:type="dcterms:W3CDTF">2021-02-22T13:13:43Z</dcterms:modified>
</cp:coreProperties>
</file>